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5576" windowHeight="9048" tabRatio="604" activeTab="0"/>
  </bookViews>
  <sheets>
    <sheet name="Φύλλο1" sheetId="1" r:id="rId1"/>
  </sheets>
  <definedNames>
    <definedName name="_xlnm.Print_Area" localSheetId="0">'Φύλλο1'!$A$1:$AW$7</definedName>
  </definedNames>
  <calcPr fullCalcOnLoad="1"/>
</workbook>
</file>

<file path=xl/sharedStrings.xml><?xml version="1.0" encoding="utf-8"?>
<sst xmlns="http://schemas.openxmlformats.org/spreadsheetml/2006/main" count="66" uniqueCount="66">
  <si>
    <t>ΑΜ</t>
  </si>
  <si>
    <t>Α/Α</t>
  </si>
  <si>
    <r>
      <t xml:space="preserve">ΣΥΝΟΛΟ ΜΕΤΡΗΣΙΜΩΝ ΜΟΡΙΩΝ 
</t>
    </r>
    <r>
      <rPr>
        <sz val="8"/>
        <rFont val="Arial"/>
        <family val="2"/>
      </rPr>
      <t>(ΑΡ.24 ΠΑΡ.2 ΚΑΙ ΠΑΡ.3)</t>
    </r>
  </si>
  <si>
    <t>ΠΡΟΣΩΠΙΚΟΤΗΤΑ ΚΑΙ ΓΕΝΙΚΗ ΣΥΓΚΡΟΤΗΣΗ (ΑΡ.24 ΠΑΡ.4)</t>
  </si>
  <si>
    <t xml:space="preserve">ΓΕΝΙΚΟ ΣΥΝΟΛΟ ΜΟΡΙΩΝ 
</t>
  </si>
  <si>
    <t>ΣΥΝΟΛΟ ΜΟΝΑΔΩΝ ΕΠΙΣΤΗΜΟΝΙΚΗΣ ΣΥΓΚΡΟΤΗΣΗΣ
(μεγ. 17 μονάδες)</t>
  </si>
  <si>
    <t>ΣΥΝΟΛΟ ΚΡΙΤΗΡΙΟΥ (ε)
μεγ. 1 μον.</t>
  </si>
  <si>
    <t>ΣΥΝΟΛΟ ΚΡΙΤΗΡΙΟΥ (ζ)
μεγ. 2.5 μον.</t>
  </si>
  <si>
    <t>ΣΥΝΟΛΟ ΜΟΝΑΔΩΝ ΔΙΟΙΚΗΤΙΚΗΣ ΚΑΙ ΔΙΔΑΚΤΙΚΗΣ ΕΜΠΕΙΡΙΑΣ
(μεγ. 14 μον.)</t>
  </si>
  <si>
    <t>ΣΥΝΟΛΟ ΚΡΙΤΗΡΙΟΥ (α)
μεγ. 4 μον.</t>
  </si>
  <si>
    <t>αα) ΠΕΡΙΦΕΡΕΙΑΚΟΣ ΔΙΕΥΘΥΝΤΗΣ, 
ΔΙΕΥΘΥΝΤΗΣ ΕΚΠΑΙΔΕΥΣΗΣ, ΠΡΟΪΣΤΑΜΕΝΟΣ Δ/ΝΣΗΣ ΥΠΠΕΘ, ΣΥΝΤΟΝΙΣΤΗΣ ΕΚΠΑΙΔΕΥΣΗΣ, 
ΣΥΜΒΟΥΛΟΣ Ι.Ε.Π.
1 μον. ανα έτος- μεγ. 3 μον.</t>
  </si>
  <si>
    <t>ββ) ΣΧΟΛΙΚΟΣ ΣΥΜΒΟΥΛΟΣ, 
ΠΡΟΪΣΤΑΜΕΝΟΣ ΤΜΗΜΑΤΟΣ ή ΓΡΑΦΕΙΟΥ ΕΚΠΑΙΔΕΥΣΗΣ ή ΚΕΣΥ ή ΚΔΑΥ/ΚΕΔΔΥ, ΔΙΕΥΘΥΝΤΗΣ ΣΧΟΛΕΙΟΥ ή ΙΕΚ ή ΣΕΚ ή ΣΔΕ
0,5 μον. ανα έτος- μεγ. 2 μον.</t>
  </si>
  <si>
    <t>γγ) ΠΡΟΪΣΤΑΜΕΝΟΣ ΟΛΙΓΟΘΕΣΙΟΥ, ΥΠΟΔΙΕΥΘΥΝΤΗΣ, ΥΠΕΥΘΥΝΟΣ ΤΟΜΕΑ, 
ΥΠΕΥΘΥΝΟΣ ΚΕΑ/ΚΠΕ, ΣΥΝΤΟΝΙΣΤΗΣ ΕΚΠΑΙΔΕΥΣΗΣ ΠΡΟΣΦΥΓΩΝ
0,3 μον. ανα έτος- μεγ. 1,5 μον.</t>
  </si>
  <si>
    <t>δδ) ΥΠΕΥΘΥΝΟΣ ΠΟΛΙΤΙΣΤΙΚΩΝ ΘΕΜΑΤΩΝ, ΠΕΡΙΒΑΛΛΟΝΤΙΚΗΣ ΕΚΠΑΙΔΕΥΣΗΣ, 
ΑΓΩΓΗΣ ΥΓΕΙΑΣ, ΣΣΝ, ΕΚΦΕ, ΓΡΑΣΕΠ, ΓΡΑΣΥ, ΕΚΦΕ, ΚΕΠΛΗΝΕΤ, ΚΕΣΥΠ
0,25 μον. ανα έτος- μεγ. 1 μον.</t>
  </si>
  <si>
    <t>ΜΑΡΙΝΑ</t>
  </si>
  <si>
    <t>α) ΔΙΔΑΚΤΟΡΙΚΟ ΣΥΝΑΦΕΣ
 6 μον.</t>
  </si>
  <si>
    <t>β) ΔΙΔΑΚΤΟΡΙΚΟ ΜΗ ΣΥΝΑΦΕΣ
3 μον.</t>
  </si>
  <si>
    <t xml:space="preserve"> γ αα) ΜΕΤΑΠΤΥΧΙΑΚΟ ΣΥΝΑΦΕΣ
4 μον.</t>
  </si>
  <si>
    <t xml:space="preserve"> γ ββ) ΜΕΤΑΠΤΥΧΙΑΚΟ ΜΗ ΣΥΝΑΦΕΣ
2 μον.</t>
  </si>
  <si>
    <t>δ) 2ο ΜΕΤΑΠΤΥΧΙΑΚΟ 
1 μον.</t>
  </si>
  <si>
    <t>ε) 2ο ΠΤΥΧΙΟ ΑΕΙ
2 μον.</t>
  </si>
  <si>
    <t>ΣΥΣΣΩΡΕΥΤΙΚΗ ΚΑΤΟΧΗ ΤΙΤΛΩΝ  β-ε
μεγ. 7 μον.</t>
  </si>
  <si>
    <t>α) Ξένη Γλώσσα Επιπέδου Γ2-Άριστα (1μ.)</t>
  </si>
  <si>
    <t>β) Ξένη Γλώσσα Επιπέδου Γ1 - Πολύ καλή (0,80μ.)</t>
  </si>
  <si>
    <t>γ) Ξένη Γλώσσα Επιπέδου Β2 - Καλή (0,60μ.)</t>
  </si>
  <si>
    <t>δ) 2η Ξένη Γλώσσα Επιπέδου Γ2-Άριστα (0,5 μ.)</t>
  </si>
  <si>
    <t>ε) 2η Ξένη Γλώσσα Επιπέδου Γ1 - Πολύ καλή (0,40 μ.)</t>
  </si>
  <si>
    <t>στ) 2η Ξένη Γλώσσα Επιπέδου Β2 - Καλή (0,30μ.)</t>
  </si>
  <si>
    <t>ΣΥΝΟΛΟ ΚΡΙΤΗΡΙΟΥ
μεγ. 1,5 μον.</t>
  </si>
  <si>
    <t>ΣΥΝΟΛΟ ΚΡΙΤΗΡΙΟΥ
μεγ. 9 μον.</t>
  </si>
  <si>
    <t>ΣΥΝΟΛΟ ΚΡΙΤΗΡΙΟΥ 
μεγ. 1 μον.</t>
  </si>
  <si>
    <t>α) ΑΥΤΟΔΥΝΑΜΟ ΔΙΔΑΚΤΙΚΟ ΕΡΓΟ ΣΕ 
Α.Ε.Ι. ή Σ.Ε.Λ.Ε.Τ.Ε.
ΕΠΙΜΟΡΦΩΤΗΣ ΣΕ ΠΡΟΓΡΑΜΜΑΤΑ ΥΠ.Π.Ε.Θ., Ι.Ε.Π., Π.Ι.
0.5 μον. ανα εξάμηνο</t>
  </si>
  <si>
    <t>α) ΣΕΛΔΕ, ΣΕΛΜΕ, ΣΕΛΕΤΕ/ΑΣΠΑΙΤΕ
0.5 μον.</t>
  </si>
  <si>
    <t>β) ΕΤΗΣΙΑ ΕΠΙΜΟΡΦΩΣΗ Α.Ε.Ι.
0.5 μον</t>
  </si>
  <si>
    <t>γ) ΕΠΙΜΟΡΦΩΤΙΚΑ ΠΡΟΓΡΑΜΜΑΤΑ ΥΠ.Π.Ε.Θ., Ι.Ε.Π., Π.Ι., ΕΚΔΔΑ
0.1 ανα 10 ώρες - μεγ. 0.5 μον</t>
  </si>
  <si>
    <t xml:space="preserve">ΤΙΤΛΟΙ ΣΠΟΥΔΩΝ (2) MAX 9 MON.
</t>
  </si>
  <si>
    <t>β) ΕΠΙΜΟΡΦΩΤΗΣ ΣΕ ΠΡΟΓΡΑΜΜΑΤΑ ΥΠ.Π.Ε.Θ., Ι.Ε.Π., Π.Ι.
0.1 μον. ανα 10 ώρες - μεγ. 0,50 μον.</t>
  </si>
  <si>
    <t>ΕΠΙΣΤΗΜΟΝΙΚΗ ΣΥΓΚΡΟΤΗΣΗ (ΑΡ.24 ΠΑΡ.2) -- 16 μον.</t>
  </si>
  <si>
    <t>ΔΙΟΙΚΗΤΙΚΗ ΚΑΙ ΔΙΔΑΚΤΙΚΗ ΕΜΠΕΙΡΙΑ (ΑΡ.24 ΠΑΡ.3) --- 14 μον.</t>
  </si>
  <si>
    <t>α) ΔΙΟΙΚΗΤΙΚΗ  ΕΜΠΕΙΡΙΑ 4 μον</t>
  </si>
  <si>
    <t>β) ΔΙΔΑΚΤΙΚΗ ΕΜΠΕΙΡΙΑ 10 μον.</t>
  </si>
  <si>
    <t>α) ΑΣΚΗΣΗ ΔΙΔΑΚΤΙΚΩΝ ΚΑΘΗΚΟΝΤΩΝ
1 μον. ανα έτος πέραν των απαιτούμενων - μεγ. 10</t>
  </si>
  <si>
    <t>ΕΠΩΝΥΜΟ</t>
  </si>
  <si>
    <t>ΟΝΟΜΑ</t>
  </si>
  <si>
    <t>ΚΛΑΔΟΣ</t>
  </si>
  <si>
    <t xml:space="preserve">ΣΥΝΟΛΟ ΚΡΙΤΗΡΙΟΥ (β)
</t>
  </si>
  <si>
    <t>11) ΣΥΜΜΕΤΟΧΗ ΣΕ ΕΡΕΥΝΗΤΙΚΑ ΠΡΟΓΡΑΜΜΑΤΑ ΣΕ ΝΠΔΔ
0,5 μον. ανα εξάμηνο - μεγ. 1 μον.</t>
  </si>
  <si>
    <t>ΔΙΔΑΚΤΙΚΟ-ΕΠΙΜΟΡΦΩΤΙΚΟ ΕΡΓΟ (10)</t>
  </si>
  <si>
    <t>ΕΠΙΜΟΡΦΩΣΗ (8)</t>
  </si>
  <si>
    <t>ΓΝΩΣΗ ΞΕΝΩΝ ΓΛΩΣΣΩΝ (6)</t>
  </si>
  <si>
    <t>ΓΝΩΣΗ Τ.Π.Ε. (4)
Α' επ. 0,5 μον. - Β' επ. 1 μον.</t>
  </si>
  <si>
    <t>ζ) ΣΥΓΓΡΑΦΙΚΟ ΕΡΓΟ (12)</t>
  </si>
  <si>
    <t xml:space="preserve"> α) ΣΥΓΓΡΑΦΗ ΣΧΟΛΙΚΩΝ ΕΓΧΕΙΡΙΔΙΩΝ 
ή ΒΙΒΛΙΩΝ με ISBN
0.5 μον. ανα εγχειρίδιο - μεγ. 1 μον.</t>
  </si>
  <si>
    <t xml:space="preserve"> β) ΑΡΘΡΑ ΣΕ ΕΠΙΣΤΗΜΟΝΙΚΑ ΠΕΡΙΟΔΙΚΑ
0.25 μον. ανα άρθρο - μεγ. 1 μον.</t>
  </si>
  <si>
    <t xml:space="preserve"> γ) ΕΙΣΗΓΗΣΕΙΣ ΣΕ ΠΡΑΚΤΙΚΑ ΣΥΝΕΔΡΙΩΝ
0.2 μον. ανα εισήγηση - μεγ. 1 μον.</t>
  </si>
  <si>
    <t xml:space="preserve"> δ) ΣΧΕΔΙΑΣΗ ΚΑΙ ΠΑΡΑΓΩΓΗ ΕΚΠ. ΥΛΙΚΟΥ
0.25 μον. </t>
  </si>
  <si>
    <t xml:space="preserve"> ε) ΣΥΜΜΕΤΟΧΗ ΣΕ ΟΜΑΔΑ ΙΕΠ-ΠΙ ΓΙΑ ΑΠΣ ΔΕΠΠΣ
0.25 μον. - ΜΕΓ. 0,50 μον.</t>
  </si>
  <si>
    <t>Σε περίπτωση ομαδικής συγγραφής ή εισήγησης ή σχεδίασης κλπ λαmβάνεται το ήμισυ της μοριοδότησης</t>
  </si>
  <si>
    <t>γ) ΥΠΗΡΕΣΙΑ  ΣΧΟΛΙΚΟΥ ΣΥΜΒΟΥΛΟΥ -ΠΡΟΪΣΤΑΜΕΝΟΥ ΕΚΠ. ΘΕΜΑΤΩΝ - ΣΣΝ ΚΕΣΥΠ ΚΕΠΛΗΝΕΤ ΕΚΦΕ κλπ
1 μον. ανα έτος πέραν των απαιτούμενων - μεγ. 2 μον</t>
  </si>
  <si>
    <t>β) ΥΠΗΡΕΣΙΑ  ΥΠΕΥΘΥΝΟΥ ΕΚΦΕ
1 μον. ανα έτος - μεγ.4 μον</t>
  </si>
  <si>
    <t>ΣΤΕΛΛΑ</t>
  </si>
  <si>
    <t>ΠΕ04.01</t>
  </si>
  <si>
    <t>ΚΩΝΣΤΑΝΤΙΝΟΠΟΥΛΟΥ</t>
  </si>
  <si>
    <t>ΒΑΣΙΛΙΚΗ</t>
  </si>
  <si>
    <t>ΠΕ04.04</t>
  </si>
  <si>
    <t>ΠΙΝΑΚΑΣ ΜΟΡΙΟΔΟΤΗΣΗΣ ΥΠΕΥΘΥΝΩΝ ΕΚΦΕ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</si>
</sst>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BDCE5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7" borderId="1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33" borderId="13" xfId="0" applyNumberFormat="1" applyFont="1" applyFill="1" applyBorder="1" applyAlignment="1">
      <alignment horizontal="center" vertical="center" wrapText="1"/>
    </xf>
    <xf numFmtId="2" fontId="6" fillId="9" borderId="13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6" fillId="35" borderId="13" xfId="0" applyNumberFormat="1" applyFont="1" applyFill="1" applyBorder="1" applyAlignment="1">
      <alignment horizontal="center" vertical="center" wrapText="1"/>
    </xf>
    <xf numFmtId="2" fontId="6" fillId="11" borderId="13" xfId="0" applyNumberFormat="1" applyFont="1" applyFill="1" applyBorder="1" applyAlignment="1">
      <alignment horizontal="center" vertical="center" wrapText="1"/>
    </xf>
    <xf numFmtId="2" fontId="6" fillId="13" borderId="13" xfId="0" applyNumberFormat="1" applyFont="1" applyFill="1" applyBorder="1" applyAlignment="1">
      <alignment horizontal="center" vertical="center" wrapText="1"/>
    </xf>
    <xf numFmtId="2" fontId="6" fillId="17" borderId="13" xfId="0" applyNumberFormat="1" applyFont="1" applyFill="1" applyBorder="1" applyAlignment="1">
      <alignment horizontal="center" vertical="center" wrapText="1"/>
    </xf>
    <xf numFmtId="2" fontId="6" fillId="36" borderId="13" xfId="0" applyNumberFormat="1" applyFont="1" applyFill="1" applyBorder="1" applyAlignment="1">
      <alignment horizontal="center" vertical="center" wrapText="1"/>
    </xf>
    <xf numFmtId="2" fontId="6" fillId="37" borderId="13" xfId="0" applyNumberFormat="1" applyFont="1" applyFill="1" applyBorder="1" applyAlignment="1">
      <alignment horizontal="center" vertical="center" wrapText="1"/>
    </xf>
    <xf numFmtId="2" fontId="6" fillId="22" borderId="13" xfId="0" applyNumberFormat="1" applyFont="1" applyFill="1" applyBorder="1" applyAlignment="1">
      <alignment horizontal="center" vertical="center" wrapText="1"/>
    </xf>
    <xf numFmtId="2" fontId="6" fillId="38" borderId="13" xfId="0" applyNumberFormat="1" applyFont="1" applyFill="1" applyBorder="1" applyAlignment="1">
      <alignment horizontal="center" vertical="center" wrapText="1"/>
    </xf>
    <xf numFmtId="2" fontId="6" fillId="39" borderId="13" xfId="0" applyNumberFormat="1" applyFont="1" applyFill="1" applyBorder="1" applyAlignment="1">
      <alignment horizontal="center" vertical="center" wrapText="1"/>
    </xf>
    <xf numFmtId="2" fontId="6" fillId="40" borderId="13" xfId="0" applyNumberFormat="1" applyFont="1" applyFill="1" applyBorder="1" applyAlignment="1">
      <alignment horizontal="center" vertical="center" wrapText="1"/>
    </xf>
    <xf numFmtId="2" fontId="6" fillId="41" borderId="13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33" borderId="15" xfId="0" applyFont="1" applyFill="1" applyBorder="1" applyAlignment="1">
      <alignment horizontal="center" vertical="center" textRotation="90" wrapText="1"/>
    </xf>
    <xf numFmtId="0" fontId="1" fillId="9" borderId="16" xfId="0" applyFont="1" applyFill="1" applyBorder="1" applyAlignment="1">
      <alignment horizontal="center" vertical="center" textRotation="90" wrapText="1"/>
    </xf>
    <xf numFmtId="0" fontId="1" fillId="42" borderId="14" xfId="0" applyFont="1" applyFill="1" applyBorder="1" applyAlignment="1">
      <alignment horizontal="center" vertical="center" textRotation="90" wrapText="1"/>
    </xf>
    <xf numFmtId="0" fontId="1" fillId="11" borderId="16" xfId="0" applyFont="1" applyFill="1" applyBorder="1" applyAlignment="1">
      <alignment horizontal="center" vertical="center" textRotation="90" wrapText="1"/>
    </xf>
    <xf numFmtId="0" fontId="1" fillId="13" borderId="16" xfId="0" applyFont="1" applyFill="1" applyBorder="1" applyAlignment="1">
      <alignment horizontal="center" vertical="center" textRotation="90" wrapText="1"/>
    </xf>
    <xf numFmtId="0" fontId="1" fillId="17" borderId="16" xfId="0" applyFont="1" applyFill="1" applyBorder="1" applyAlignment="1">
      <alignment horizontal="center" vertical="center" textRotation="90" wrapText="1"/>
    </xf>
    <xf numFmtId="0" fontId="1" fillId="37" borderId="16" xfId="0" applyFont="1" applyFill="1" applyBorder="1" applyAlignment="1">
      <alignment horizontal="center" vertical="center" textRotation="90" wrapText="1"/>
    </xf>
    <xf numFmtId="0" fontId="1" fillId="6" borderId="16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9" borderId="10" xfId="0" applyFont="1" applyFill="1" applyBorder="1" applyAlignment="1">
      <alignment horizontal="center" vertical="center" textRotation="90" wrapText="1"/>
    </xf>
    <xf numFmtId="0" fontId="1" fillId="42" borderId="10" xfId="0" applyFont="1" applyFill="1" applyBorder="1" applyAlignment="1">
      <alignment horizontal="center" vertical="center" textRotation="90" wrapText="1"/>
    </xf>
    <xf numFmtId="0" fontId="1" fillId="11" borderId="10" xfId="0" applyFont="1" applyFill="1" applyBorder="1" applyAlignment="1">
      <alignment horizontal="center" vertical="center" textRotation="90" wrapText="1"/>
    </xf>
    <xf numFmtId="0" fontId="1" fillId="13" borderId="10" xfId="0" applyFont="1" applyFill="1" applyBorder="1" applyAlignment="1">
      <alignment horizontal="center" vertical="center" textRotation="90" wrapText="1"/>
    </xf>
    <xf numFmtId="0" fontId="1" fillId="17" borderId="10" xfId="0" applyFont="1" applyFill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" vertical="center" textRotation="90" wrapText="1"/>
    </xf>
    <xf numFmtId="0" fontId="1" fillId="37" borderId="10" xfId="0" applyFont="1" applyFill="1" applyBorder="1" applyAlignment="1">
      <alignment horizontal="center" vertical="center" textRotation="90" wrapText="1"/>
    </xf>
    <xf numFmtId="0" fontId="1" fillId="22" borderId="10" xfId="0" applyFont="1" applyFill="1" applyBorder="1" applyAlignment="1">
      <alignment horizontal="center" vertical="center" textRotation="90" wrapText="1"/>
    </xf>
    <xf numFmtId="0" fontId="1" fillId="6" borderId="10" xfId="0" applyFont="1" applyFill="1" applyBorder="1" applyAlignment="1">
      <alignment horizontal="center" vertical="center" textRotation="90" wrapText="1"/>
    </xf>
    <xf numFmtId="0" fontId="1" fillId="39" borderId="10" xfId="0" applyFont="1" applyFill="1" applyBorder="1" applyAlignment="1">
      <alignment horizontal="center" vertical="center" textRotation="90" wrapText="1"/>
    </xf>
    <xf numFmtId="0" fontId="1" fillId="40" borderId="10" xfId="0" applyFont="1" applyFill="1" applyBorder="1" applyAlignment="1">
      <alignment horizontal="center" vertical="center" textRotation="90" wrapText="1"/>
    </xf>
    <xf numFmtId="0" fontId="4" fillId="41" borderId="10" xfId="0" applyFont="1" applyFill="1" applyBorder="1" applyAlignment="1">
      <alignment horizontal="center" vertical="center" textRotation="90" wrapText="1"/>
    </xf>
    <xf numFmtId="0" fontId="1" fillId="22" borderId="17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4" fillId="41" borderId="15" xfId="0" applyFont="1" applyFill="1" applyBorder="1" applyAlignment="1">
      <alignment horizontal="center" vertical="center" textRotation="90" wrapText="1"/>
    </xf>
    <xf numFmtId="0" fontId="4" fillId="41" borderId="20" xfId="0" applyFont="1" applyFill="1" applyBorder="1" applyAlignment="1">
      <alignment horizontal="center" vertical="center" textRotation="90" wrapText="1"/>
    </xf>
    <xf numFmtId="0" fontId="1" fillId="9" borderId="21" xfId="0" applyFont="1" applyFill="1" applyBorder="1" applyAlignment="1">
      <alignment horizontal="center" vertical="center" wrapText="1"/>
    </xf>
    <xf numFmtId="0" fontId="1" fillId="9" borderId="22" xfId="0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27" xfId="0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horizontal="center" vertical="center" wrapText="1"/>
    </xf>
    <xf numFmtId="0" fontId="1" fillId="13" borderId="26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1" fillId="17" borderId="30" xfId="0" applyFont="1" applyFill="1" applyBorder="1" applyAlignment="1">
      <alignment horizontal="center" vertical="center" wrapText="1"/>
    </xf>
    <xf numFmtId="0" fontId="1" fillId="17" borderId="31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textRotation="90" wrapText="1"/>
    </xf>
    <xf numFmtId="0" fontId="1" fillId="36" borderId="33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2" borderId="34" xfId="0" applyFont="1" applyFill="1" applyBorder="1" applyAlignment="1">
      <alignment horizontal="center" vertical="center" wrapText="1"/>
    </xf>
    <xf numFmtId="0" fontId="1" fillId="22" borderId="17" xfId="0" applyFont="1" applyFill="1" applyBorder="1" applyAlignment="1">
      <alignment horizontal="center" vertical="center" wrapText="1"/>
    </xf>
    <xf numFmtId="0" fontId="1" fillId="22" borderId="35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22" borderId="15" xfId="0" applyFont="1" applyFill="1" applyBorder="1" applyAlignment="1">
      <alignment horizontal="center" vertical="center" textRotation="90" wrapText="1"/>
    </xf>
    <xf numFmtId="0" fontId="1" fillId="22" borderId="36" xfId="0" applyFont="1" applyFill="1" applyBorder="1" applyAlignment="1">
      <alignment horizontal="center" vertical="center" textRotation="90" wrapText="1"/>
    </xf>
    <xf numFmtId="0" fontId="1" fillId="39" borderId="34" xfId="0" applyFont="1" applyFill="1" applyBorder="1" applyAlignment="1">
      <alignment horizontal="center" vertical="center" wrapText="1"/>
    </xf>
    <xf numFmtId="0" fontId="1" fillId="39" borderId="17" xfId="0" applyFont="1" applyFill="1" applyBorder="1" applyAlignment="1">
      <alignment horizontal="center" vertical="center" wrapText="1"/>
    </xf>
    <xf numFmtId="0" fontId="1" fillId="39" borderId="32" xfId="0" applyFont="1" applyFill="1" applyBorder="1" applyAlignment="1">
      <alignment horizontal="center" vertical="center" wrapText="1"/>
    </xf>
    <xf numFmtId="0" fontId="1" fillId="39" borderId="15" xfId="0" applyFont="1" applyFill="1" applyBorder="1" applyAlignment="1">
      <alignment horizontal="center" vertical="center" textRotation="90" wrapText="1"/>
    </xf>
    <xf numFmtId="0" fontId="1" fillId="39" borderId="33" xfId="0" applyFont="1" applyFill="1" applyBorder="1" applyAlignment="1">
      <alignment horizontal="center" vertical="center" textRotation="90" wrapText="1"/>
    </xf>
    <xf numFmtId="0" fontId="1" fillId="40" borderId="15" xfId="0" applyFont="1" applyFill="1" applyBorder="1" applyAlignment="1">
      <alignment horizontal="center" vertical="center" textRotation="90" wrapText="1"/>
    </xf>
    <xf numFmtId="0" fontId="1" fillId="40" borderId="20" xfId="0" applyFont="1" applyFill="1" applyBorder="1" applyAlignment="1">
      <alignment horizontal="center" vertical="center" textRotation="90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7" xfId="0" applyFont="1" applyFill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"/>
  <sheetViews>
    <sheetView tabSelected="1" zoomScale="70" zoomScaleNormal="7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13" sqref="H13"/>
    </sheetView>
  </sheetViews>
  <sheetFormatPr defaultColWidth="9.140625" defaultRowHeight="12.75"/>
  <cols>
    <col min="1" max="1" width="5.00390625" style="1" customWidth="1"/>
    <col min="2" max="2" width="8.57421875" style="2" customWidth="1"/>
    <col min="3" max="3" width="18.00390625" style="1" bestFit="1" customWidth="1"/>
    <col min="4" max="4" width="13.00390625" style="1" customWidth="1"/>
    <col min="5" max="5" width="7.57421875" style="1" bestFit="1" customWidth="1"/>
    <col min="6" max="12" width="6.421875" style="2" customWidth="1"/>
    <col min="13" max="13" width="7.140625" style="2" bestFit="1" customWidth="1"/>
    <col min="14" max="25" width="6.421875" style="2" customWidth="1"/>
    <col min="26" max="26" width="12.57421875" style="2" customWidth="1"/>
    <col min="27" max="28" width="9.7109375" style="2" customWidth="1"/>
    <col min="29" max="29" width="7.57421875" style="2" customWidth="1"/>
    <col min="30" max="35" width="6.421875" style="2" customWidth="1"/>
    <col min="36" max="36" width="7.57421875" style="3" customWidth="1"/>
    <col min="37" max="37" width="14.28125" style="2" bestFit="1" customWidth="1"/>
    <col min="38" max="38" width="12.00390625" style="2" customWidth="1"/>
    <col min="39" max="39" width="10.8515625" style="2" customWidth="1"/>
    <col min="40" max="40" width="12.00390625" style="2" bestFit="1" customWidth="1"/>
    <col min="41" max="41" width="7.140625" style="2" customWidth="1"/>
    <col min="42" max="43" width="10.140625" style="2" customWidth="1"/>
    <col min="44" max="44" width="13.57421875" style="2" customWidth="1"/>
    <col min="45" max="45" width="7.421875" style="2" customWidth="1"/>
    <col min="46" max="46" width="7.57421875" style="3" customWidth="1"/>
    <col min="47" max="47" width="6.7109375" style="2" customWidth="1"/>
    <col min="48" max="48" width="14.00390625" style="2" customWidth="1"/>
    <col min="49" max="49" width="9.00390625" style="1" customWidth="1"/>
    <col min="50" max="16384" width="9.140625" style="1" customWidth="1"/>
  </cols>
  <sheetData>
    <row r="1" spans="1:49" ht="24" customHeight="1">
      <c r="A1" s="56" t="s">
        <v>65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6"/>
    </row>
    <row r="2" spans="1:49" ht="24.75" customHeight="1" thickBot="1">
      <c r="A2" s="77" t="s">
        <v>1</v>
      </c>
      <c r="B2" s="77" t="s">
        <v>0</v>
      </c>
      <c r="C2" s="77" t="s">
        <v>42</v>
      </c>
      <c r="D2" s="77" t="s">
        <v>43</v>
      </c>
      <c r="E2" s="77" t="s">
        <v>44</v>
      </c>
      <c r="F2" s="79" t="s">
        <v>37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1"/>
      <c r="AD2" s="81"/>
      <c r="AE2" s="81"/>
      <c r="AF2" s="81"/>
      <c r="AG2" s="81"/>
      <c r="AH2" s="49"/>
      <c r="AI2" s="49"/>
      <c r="AJ2" s="85" t="s">
        <v>5</v>
      </c>
      <c r="AK2" s="87" t="s">
        <v>38</v>
      </c>
      <c r="AL2" s="88"/>
      <c r="AM2" s="88"/>
      <c r="AN2" s="88"/>
      <c r="AO2" s="88"/>
      <c r="AP2" s="88"/>
      <c r="AQ2" s="88"/>
      <c r="AR2" s="88"/>
      <c r="AS2" s="89"/>
      <c r="AT2" s="90" t="s">
        <v>8</v>
      </c>
      <c r="AU2" s="92" t="s">
        <v>2</v>
      </c>
      <c r="AV2" s="57" t="s">
        <v>3</v>
      </c>
      <c r="AW2" s="59" t="s">
        <v>4</v>
      </c>
    </row>
    <row r="3" spans="1:49" ht="36" customHeight="1">
      <c r="A3" s="77"/>
      <c r="B3" s="77"/>
      <c r="C3" s="77"/>
      <c r="D3" s="77"/>
      <c r="E3" s="77"/>
      <c r="F3" s="61" t="s">
        <v>35</v>
      </c>
      <c r="G3" s="62"/>
      <c r="H3" s="62"/>
      <c r="I3" s="62"/>
      <c r="J3" s="62"/>
      <c r="K3" s="62"/>
      <c r="L3" s="62"/>
      <c r="M3" s="63"/>
      <c r="N3" s="64" t="s">
        <v>50</v>
      </c>
      <c r="O3" s="66" t="s">
        <v>49</v>
      </c>
      <c r="P3" s="67"/>
      <c r="Q3" s="67"/>
      <c r="R3" s="67"/>
      <c r="S3" s="67"/>
      <c r="T3" s="67"/>
      <c r="U3" s="68"/>
      <c r="V3" s="69" t="s">
        <v>48</v>
      </c>
      <c r="W3" s="70"/>
      <c r="X3" s="70"/>
      <c r="Y3" s="71"/>
      <c r="Z3" s="72" t="s">
        <v>47</v>
      </c>
      <c r="AA3" s="73"/>
      <c r="AB3" s="74"/>
      <c r="AC3" s="75" t="s">
        <v>46</v>
      </c>
      <c r="AD3" s="82" t="s">
        <v>51</v>
      </c>
      <c r="AE3" s="83"/>
      <c r="AF3" s="83"/>
      <c r="AG3" s="83"/>
      <c r="AH3" s="83"/>
      <c r="AI3" s="84"/>
      <c r="AJ3" s="86"/>
      <c r="AK3" s="94" t="s">
        <v>39</v>
      </c>
      <c r="AL3" s="95"/>
      <c r="AM3" s="95"/>
      <c r="AN3" s="95"/>
      <c r="AO3" s="96"/>
      <c r="AP3" s="69" t="s">
        <v>40</v>
      </c>
      <c r="AQ3" s="70"/>
      <c r="AR3" s="70"/>
      <c r="AS3" s="71"/>
      <c r="AT3" s="91"/>
      <c r="AU3" s="93"/>
      <c r="AV3" s="58"/>
      <c r="AW3" s="60"/>
    </row>
    <row r="4" spans="1:49" ht="187.5" customHeight="1">
      <c r="A4" s="78"/>
      <c r="B4" s="78"/>
      <c r="C4" s="78"/>
      <c r="D4" s="78"/>
      <c r="E4" s="78"/>
      <c r="F4" s="26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8" t="s">
        <v>21</v>
      </c>
      <c r="M4" s="29" t="s">
        <v>29</v>
      </c>
      <c r="N4" s="65"/>
      <c r="O4" s="30" t="s">
        <v>22</v>
      </c>
      <c r="P4" s="27" t="s">
        <v>23</v>
      </c>
      <c r="Q4" s="27" t="s">
        <v>24</v>
      </c>
      <c r="R4" s="27" t="s">
        <v>25</v>
      </c>
      <c r="S4" s="27" t="s">
        <v>26</v>
      </c>
      <c r="T4" s="27" t="s">
        <v>27</v>
      </c>
      <c r="U4" s="31" t="s">
        <v>28</v>
      </c>
      <c r="V4" s="26" t="s">
        <v>32</v>
      </c>
      <c r="W4" s="27" t="s">
        <v>33</v>
      </c>
      <c r="X4" s="27" t="s">
        <v>34</v>
      </c>
      <c r="Y4" s="32" t="s">
        <v>30</v>
      </c>
      <c r="Z4" s="26" t="s">
        <v>31</v>
      </c>
      <c r="AA4" s="27" t="s">
        <v>36</v>
      </c>
      <c r="AB4" s="33" t="s">
        <v>6</v>
      </c>
      <c r="AC4" s="76"/>
      <c r="AD4" s="27" t="s">
        <v>52</v>
      </c>
      <c r="AE4" s="27" t="s">
        <v>53</v>
      </c>
      <c r="AF4" s="27" t="s">
        <v>54</v>
      </c>
      <c r="AG4" s="27" t="s">
        <v>55</v>
      </c>
      <c r="AH4" s="27" t="s">
        <v>56</v>
      </c>
      <c r="AI4" s="34" t="s">
        <v>7</v>
      </c>
      <c r="AJ4" s="86"/>
      <c r="AK4" s="26" t="s">
        <v>10</v>
      </c>
      <c r="AL4" s="27" t="s">
        <v>11</v>
      </c>
      <c r="AM4" s="27" t="s">
        <v>12</v>
      </c>
      <c r="AN4" s="27" t="s">
        <v>13</v>
      </c>
      <c r="AO4" s="35" t="s">
        <v>9</v>
      </c>
      <c r="AP4" s="26" t="s">
        <v>41</v>
      </c>
      <c r="AQ4" s="27" t="s">
        <v>59</v>
      </c>
      <c r="AR4" s="27" t="s">
        <v>58</v>
      </c>
      <c r="AS4" s="32" t="s">
        <v>45</v>
      </c>
      <c r="AT4" s="91"/>
      <c r="AU4" s="93"/>
      <c r="AV4" s="50"/>
      <c r="AW4" s="60"/>
    </row>
    <row r="5" spans="1:49" ht="37.5" customHeight="1">
      <c r="A5" s="25"/>
      <c r="B5" s="25"/>
      <c r="C5" s="25"/>
      <c r="D5" s="25"/>
      <c r="E5" s="25"/>
      <c r="F5" s="53"/>
      <c r="G5" s="4"/>
      <c r="H5" s="4"/>
      <c r="I5" s="4"/>
      <c r="J5" s="4"/>
      <c r="K5" s="4"/>
      <c r="L5" s="36"/>
      <c r="M5" s="37"/>
      <c r="N5" s="4"/>
      <c r="O5" s="38"/>
      <c r="P5" s="4"/>
      <c r="Q5" s="4"/>
      <c r="R5" s="4"/>
      <c r="S5" s="4"/>
      <c r="T5" s="4"/>
      <c r="U5" s="39"/>
      <c r="V5" s="4"/>
      <c r="W5" s="4"/>
      <c r="X5" s="4"/>
      <c r="Y5" s="40"/>
      <c r="Z5" s="4"/>
      <c r="AA5" s="4"/>
      <c r="AB5" s="41"/>
      <c r="AC5" s="42"/>
      <c r="AD5" s="77" t="s">
        <v>57</v>
      </c>
      <c r="AE5" s="77"/>
      <c r="AF5" s="77"/>
      <c r="AG5" s="77"/>
      <c r="AH5" s="77"/>
      <c r="AI5" s="43"/>
      <c r="AJ5" s="44"/>
      <c r="AK5" s="4"/>
      <c r="AL5" s="4"/>
      <c r="AM5" s="4"/>
      <c r="AN5" s="4"/>
      <c r="AO5" s="45"/>
      <c r="AP5" s="4"/>
      <c r="AQ5" s="4"/>
      <c r="AR5" s="4"/>
      <c r="AS5" s="40"/>
      <c r="AT5" s="46"/>
      <c r="AU5" s="47"/>
      <c r="AV5" s="5"/>
      <c r="AW5" s="48"/>
    </row>
    <row r="6" spans="1:49" s="7" customFormat="1" ht="18" customHeight="1">
      <c r="A6" s="8">
        <v>1</v>
      </c>
      <c r="B6" s="52">
        <v>190194</v>
      </c>
      <c r="C6" s="51" t="s">
        <v>62</v>
      </c>
      <c r="D6" s="51" t="s">
        <v>63</v>
      </c>
      <c r="E6" s="54" t="s">
        <v>64</v>
      </c>
      <c r="F6" s="9">
        <v>6</v>
      </c>
      <c r="G6" s="10"/>
      <c r="H6" s="10">
        <v>4</v>
      </c>
      <c r="I6" s="10"/>
      <c r="J6" s="10"/>
      <c r="K6" s="10"/>
      <c r="L6" s="11">
        <f>IF(G6+H6+I6+J6&gt;7,7,G6+H6+I6+J6)</f>
        <v>4</v>
      </c>
      <c r="M6" s="12">
        <f>IF(F6+L6&gt;9,9,F6+L6)</f>
        <v>9</v>
      </c>
      <c r="N6" s="13"/>
      <c r="O6" s="14">
        <v>1</v>
      </c>
      <c r="P6" s="10"/>
      <c r="Q6" s="10"/>
      <c r="R6" s="10"/>
      <c r="S6" s="10"/>
      <c r="T6" s="10"/>
      <c r="U6" s="15">
        <f>IF(O6+P6+Q6+R6+T6&gt;1.5,1.5,O6+P6+Q6+R6+T6)</f>
        <v>1</v>
      </c>
      <c r="V6" s="10"/>
      <c r="W6" s="10"/>
      <c r="X6" s="10"/>
      <c r="Y6" s="16">
        <f>IF(V6+W6+X6&gt;1,1,V6+W6+X6)</f>
        <v>0</v>
      </c>
      <c r="Z6" s="10"/>
      <c r="AA6" s="10"/>
      <c r="AB6" s="17">
        <f>IF(Z6+AA6&gt;1,1,Z6+AA6)</f>
        <v>0</v>
      </c>
      <c r="AC6" s="18"/>
      <c r="AD6" s="10"/>
      <c r="AE6" s="10"/>
      <c r="AF6" s="10">
        <v>0.7</v>
      </c>
      <c r="AG6" s="10"/>
      <c r="AH6" s="10"/>
      <c r="AI6" s="19">
        <f>IF(AD6+AG6+AE6+AF6&gt;2.5,2.5,AG6+AD6+AE6+AF6+AH6)</f>
        <v>0.7</v>
      </c>
      <c r="AJ6" s="20">
        <f>IF(M6+N6+U6+Y6+AB6+AC6+AI6&gt;17,17,M6+N6+U6+Y6+AB6+AC6+AI6)</f>
        <v>10.7</v>
      </c>
      <c r="AK6" s="10"/>
      <c r="AL6" s="10"/>
      <c r="AM6" s="10"/>
      <c r="AN6" s="10">
        <v>1</v>
      </c>
      <c r="AO6" s="21">
        <f>IF(AK6+AN6+AL6+AM6&gt;4,4,AN6+AK6+AL6+AM6)</f>
        <v>1</v>
      </c>
      <c r="AP6" s="10">
        <v>7.5</v>
      </c>
      <c r="AQ6" s="10">
        <v>3.75</v>
      </c>
      <c r="AR6" s="10"/>
      <c r="AS6" s="16">
        <f>IF(AR6+AP6+AQ6&gt;10,10,AR6+AP6+AQ6)</f>
        <v>10</v>
      </c>
      <c r="AT6" s="22">
        <f>IF(AS6+AO6&gt;14,14,AS6+AO6)</f>
        <v>11</v>
      </c>
      <c r="AU6" s="23">
        <f>AJ6+AT6</f>
        <v>21.7</v>
      </c>
      <c r="AV6" s="24">
        <v>13.67</v>
      </c>
      <c r="AW6" s="24">
        <f>AU6+AV6</f>
        <v>35.37</v>
      </c>
    </row>
    <row r="7" spans="1:49" s="7" customFormat="1" ht="18" customHeight="1">
      <c r="A7" s="8">
        <v>2</v>
      </c>
      <c r="B7" s="52">
        <v>154392</v>
      </c>
      <c r="C7" s="51" t="s">
        <v>60</v>
      </c>
      <c r="D7" s="51" t="s">
        <v>14</v>
      </c>
      <c r="E7" s="54" t="s">
        <v>61</v>
      </c>
      <c r="F7" s="9"/>
      <c r="G7" s="10"/>
      <c r="H7" s="10"/>
      <c r="I7" s="10"/>
      <c r="J7" s="10"/>
      <c r="K7" s="10"/>
      <c r="L7" s="11">
        <f>IF(G7+H7+I7+J7&gt;7,7,G7+H7+I7+J7)</f>
        <v>0</v>
      </c>
      <c r="M7" s="12">
        <f>IF(F7+L7&gt;9,9,F7+L7)</f>
        <v>0</v>
      </c>
      <c r="N7" s="13">
        <v>1</v>
      </c>
      <c r="O7" s="14"/>
      <c r="P7" s="10"/>
      <c r="Q7" s="10"/>
      <c r="R7" s="10"/>
      <c r="S7" s="10"/>
      <c r="T7" s="10"/>
      <c r="U7" s="15">
        <f>IF(O7+P7+Q7+R7+T7&gt;1.5,1.5,O7+P7+Q7+R7+T7)</f>
        <v>0</v>
      </c>
      <c r="V7" s="10"/>
      <c r="W7" s="10"/>
      <c r="X7" s="10">
        <v>0.5</v>
      </c>
      <c r="Y7" s="16">
        <f>IF(V7+W7+X7&gt;1,1,V7+W7+X7)</f>
        <v>0.5</v>
      </c>
      <c r="Z7" s="10"/>
      <c r="AA7" s="10"/>
      <c r="AB7" s="17">
        <f>IF(Z7+AA7&gt;1,1,Z7+AA7)</f>
        <v>0</v>
      </c>
      <c r="AC7" s="18"/>
      <c r="AD7" s="10"/>
      <c r="AE7" s="10"/>
      <c r="AF7" s="10">
        <v>0.4</v>
      </c>
      <c r="AG7" s="10"/>
      <c r="AH7" s="10"/>
      <c r="AI7" s="19">
        <f>IF(AD7+AG7+AE7+AF7&gt;2.5,2.5,AG7+AD7+AE7+AF7+AH7)</f>
        <v>0.4</v>
      </c>
      <c r="AJ7" s="20">
        <f>IF(M7+N7+U7+Y7+AB7+AC7+AI7&gt;17,17,M7+N7+U7+Y7+AB7+AC7+AI7)</f>
        <v>1.9</v>
      </c>
      <c r="AK7" s="10"/>
      <c r="AL7" s="10"/>
      <c r="AM7" s="10"/>
      <c r="AN7" s="10">
        <v>1</v>
      </c>
      <c r="AO7" s="21">
        <f>IF(AK7+AN7+AL7+AM7&gt;4,4,AN7+AK7+AL7+AM7)</f>
        <v>1</v>
      </c>
      <c r="AP7" s="10">
        <v>10</v>
      </c>
      <c r="AQ7" s="10">
        <v>4</v>
      </c>
      <c r="AR7" s="10"/>
      <c r="AS7" s="16">
        <f>IF(AR7+AP7+AQ7&gt;10,10,AR7+AP7+AQ7)</f>
        <v>10</v>
      </c>
      <c r="AT7" s="22">
        <f>IF(AS7+AO7&gt;14,14,AS7+AO7)</f>
        <v>11</v>
      </c>
      <c r="AU7" s="23">
        <f>AJ7+AT7</f>
        <v>12.9</v>
      </c>
      <c r="AV7" s="24">
        <v>13.73</v>
      </c>
      <c r="AW7" s="24">
        <f>AU7+AV7</f>
        <v>26.630000000000003</v>
      </c>
    </row>
    <row r="9" spans="1:49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1"/>
      <c r="AU9" s="3"/>
      <c r="AW9" s="2"/>
    </row>
  </sheetData>
  <sheetProtection/>
  <mergeCells count="24">
    <mergeCell ref="AP3:AS3"/>
    <mergeCell ref="AD5:AH5"/>
    <mergeCell ref="AJ2:AJ4"/>
    <mergeCell ref="AK2:AS2"/>
    <mergeCell ref="AT2:AT4"/>
    <mergeCell ref="AU2:AU4"/>
    <mergeCell ref="AK3:AO3"/>
    <mergeCell ref="A2:A4"/>
    <mergeCell ref="B2:B4"/>
    <mergeCell ref="C2:C4"/>
    <mergeCell ref="D2:D4"/>
    <mergeCell ref="E2:E4"/>
    <mergeCell ref="F2:AG2"/>
    <mergeCell ref="AD3:AI3"/>
    <mergeCell ref="A9:AR9"/>
    <mergeCell ref="A1:AV1"/>
    <mergeCell ref="AV2:AV3"/>
    <mergeCell ref="AW2:AW4"/>
    <mergeCell ref="F3:M3"/>
    <mergeCell ref="N3:N4"/>
    <mergeCell ref="O3:U3"/>
    <mergeCell ref="V3:Y3"/>
    <mergeCell ref="Z3:AB3"/>
    <mergeCell ref="AC3:AC4"/>
  </mergeCells>
  <conditionalFormatting sqref="AC6">
    <cfRule type="cellIs" priority="2" dxfId="0" operator="greaterThan" stopIfTrue="1">
      <formula>1</formula>
    </cfRule>
  </conditionalFormatting>
  <conditionalFormatting sqref="AC7">
    <cfRule type="cellIs" priority="1" dxfId="0" operator="greaterThan" stopIfTrue="1">
      <formula>1</formula>
    </cfRule>
  </conditionalFormatting>
  <printOptions/>
  <pageMargins left="0.35433070866141736" right="0.3937007874015748" top="0.7874015748031497" bottom="0.984251968503937" header="0.5118110236220472" footer="0.5118110236220472"/>
  <pageSetup fitToHeight="1" fitToWidth="1" horizontalDpi="600" verticalDpi="600" orientation="landscape" paperSize="8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Lela</cp:lastModifiedBy>
  <cp:lastPrinted>2019-02-07T07:51:17Z</cp:lastPrinted>
  <dcterms:created xsi:type="dcterms:W3CDTF">2011-07-08T10:32:53Z</dcterms:created>
  <dcterms:modified xsi:type="dcterms:W3CDTF">2019-03-07T08:08:44Z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